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crawford\Documents\"/>
    </mc:Choice>
  </mc:AlternateContent>
  <xr:revisionPtr revIDLastSave="0" documentId="8_{2EB173E8-94FF-489B-AC6A-1C122FB2C4B0}" xr6:coauthVersionLast="45" xr6:coauthVersionMax="45" xr10:uidLastSave="{00000000-0000-0000-0000-000000000000}"/>
  <bookViews>
    <workbookView xWindow="-110" yWindow="-110" windowWidth="19420" windowHeight="10420" firstSheet="1" activeTab="1" xr2:uid="{C2496C1F-2230-4BA2-9EF0-8F236D8DE5EC}"/>
  </bookViews>
  <sheets>
    <sheet name="Sheet2" sheetId="2" state="hidden" r:id="rId1"/>
    <sheet name="Checklist" sheetId="1" r:id="rId2"/>
  </sheets>
  <definedNames>
    <definedName name="_xlnm.Print_Area" localSheetId="1">Checklist!$A$1:$D$124</definedName>
    <definedName name="_xlnm.Print_Titles" localSheetId="1">Checklist!$8:$8</definedName>
    <definedName name="UndertakingEntityPara">Sheet2!$B$1:$C$9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 l="1"/>
  <c r="C107" i="1" s="1"/>
  <c r="G28" i="1"/>
  <c r="B107" i="1" s="1"/>
  <c r="H26" i="1"/>
  <c r="G26" i="1"/>
  <c r="B70" i="1"/>
  <c r="B69" i="1"/>
  <c r="H33" i="1"/>
  <c r="G33" i="1"/>
  <c r="I33" i="1" s="1"/>
  <c r="C105" i="1"/>
  <c r="B105" i="1"/>
  <c r="C104" i="1"/>
  <c r="B104" i="1"/>
  <c r="C97" i="1"/>
  <c r="C98" i="1"/>
  <c r="B98" i="1"/>
  <c r="B97" i="1"/>
  <c r="C96" i="1"/>
  <c r="B96" i="1"/>
  <c r="C95" i="1"/>
  <c r="B95" i="1"/>
  <c r="B86" i="1"/>
  <c r="D88" i="1" s="1"/>
  <c r="H25" i="1"/>
  <c r="G25" i="1"/>
  <c r="H24" i="1"/>
  <c r="G24" i="1"/>
  <c r="B51" i="1"/>
  <c r="B50" i="1"/>
  <c r="B118" i="1"/>
  <c r="G34" i="1"/>
  <c r="I34" i="1" s="1"/>
  <c r="H37" i="1"/>
  <c r="G37" i="1"/>
  <c r="I26" i="1" l="1"/>
  <c r="D102" i="1" s="1"/>
  <c r="B100" i="1"/>
  <c r="C100" i="1"/>
  <c r="B58" i="1"/>
  <c r="B61" i="1"/>
  <c r="B57" i="1"/>
  <c r="C42" i="1"/>
  <c r="B42" i="1"/>
  <c r="I27" i="1"/>
  <c r="D109" i="1" s="1"/>
  <c r="B119" i="1"/>
  <c r="B59" i="1" l="1"/>
  <c r="B43" i="1"/>
  <c r="B44" i="1"/>
  <c r="B41" i="1"/>
  <c r="B72" i="1" l="1"/>
  <c r="D74" i="1" s="1"/>
  <c r="B63" i="1"/>
  <c r="D65" i="1" s="1"/>
  <c r="B115" i="1"/>
  <c r="B121" i="1"/>
  <c r="B93" i="1"/>
  <c r="B117" i="1"/>
  <c r="B78" i="1"/>
  <c r="B120" i="1"/>
  <c r="B116" i="1"/>
  <c r="A124" i="1" l="1"/>
  <c r="B80" i="1"/>
  <c r="D82" i="1" s="1"/>
</calcChain>
</file>

<file path=xl/sharedStrings.xml><?xml version="1.0" encoding="utf-8"?>
<sst xmlns="http://schemas.openxmlformats.org/spreadsheetml/2006/main" count="122" uniqueCount="91">
  <si>
    <t>Undertaking entity type</t>
  </si>
  <si>
    <t>Years in existence</t>
  </si>
  <si>
    <t>Please select</t>
  </si>
  <si>
    <t>Yes</t>
  </si>
  <si>
    <t>Public company limited by shares or guarantee</t>
  </si>
  <si>
    <t>a</t>
  </si>
  <si>
    <t>Less than 3 years</t>
  </si>
  <si>
    <t>No</t>
  </si>
  <si>
    <t>Private company limited by shares or guarantee</t>
  </si>
  <si>
    <t>More than 3 years</t>
  </si>
  <si>
    <t>Limited Liability Partnership</t>
  </si>
  <si>
    <t>Sole trader</t>
  </si>
  <si>
    <t>b</t>
  </si>
  <si>
    <t>Partnership</t>
  </si>
  <si>
    <t>Limited Partnership</t>
  </si>
  <si>
    <t>Unlimited company</t>
  </si>
  <si>
    <t>Undertaking in distress checklist</t>
  </si>
  <si>
    <t xml:space="preserve">ICAS cannot accept responsibility for any person acting or refraining to act as a result of any material contained in this checklist. 
The checklist has been compiled using every best endeavour of ICAS based on the understanding and interpretation of the relevant EU Regulations. Members and others using this checklist must not rely wholly on information given in this checklist in deciding on any specific course of action and must use their own professional judgement or seek appropriate professional or legal advice where appropriate to respond to specific circumstances. ​
​No liability, howsoever caused, for loss or damage of any kind resulting from the use of this checklist attaches to ICAS, any of its staff who contributed to the preparation of the checklist in respect of any fault, error, negligence or omission in its content.​ </t>
  </si>
  <si>
    <t>Data entry area</t>
  </si>
  <si>
    <t>(Complete all shaded cells)</t>
  </si>
  <si>
    <t>Entity name:</t>
  </si>
  <si>
    <t>Entity type</t>
  </si>
  <si>
    <t>How many years has the entity been in existence for?</t>
  </si>
  <si>
    <t>Is the undertaking in liquidation?</t>
  </si>
  <si>
    <t>Is the undertaking in Administration?</t>
  </si>
  <si>
    <t>Is the entity subject to a Voluntary Arrangement (IVA or CVA)?</t>
  </si>
  <si>
    <t>Is the undertaking subject to a bankruptcy?</t>
  </si>
  <si>
    <t>Is the undertaking subject to a trust deed?</t>
  </si>
  <si>
    <t xml:space="preserve">Is there evidence of the company being unable to pay its debts as they fall due?
Examples may include:
- bank payments being bounced
- credit terms being exceeded without agreement of suppliers
- arrears of PAYE/NIC
- arrears of VAT
- arrears of Pension deductions from employee salaries not being paid to pension schemes
</t>
  </si>
  <si>
    <t>Has the undertaking breached finance covenants with lenders?</t>
  </si>
  <si>
    <t>Taking into account prospective or contingent liabilities, does the value of liabilities exceed the value of assets?</t>
  </si>
  <si>
    <t xml:space="preserve">Has the undertaking previously received any rescue aid which has not been reimbursed, or restructuring aid and is still subject to the restructuring plan ? </t>
  </si>
  <si>
    <t>Current year</t>
  </si>
  <si>
    <t>Previous Year</t>
  </si>
  <si>
    <t>£</t>
  </si>
  <si>
    <t>Turnover</t>
  </si>
  <si>
    <t>Balance Sheet Total</t>
  </si>
  <si>
    <t>Trade debtors</t>
  </si>
  <si>
    <t>EBITDA</t>
  </si>
  <si>
    <t>Interest payable</t>
  </si>
  <si>
    <t>For PLCs, companies limited by shares or guarantee, LLPs:</t>
  </si>
  <si>
    <t>Subscribed Share capital</t>
  </si>
  <si>
    <t>Share premium Account</t>
  </si>
  <si>
    <t>For sole traders, partnerships, limited partnerships or unlimited companies:</t>
  </si>
  <si>
    <t>Capital account balance</t>
  </si>
  <si>
    <t>Accumulated losses &gt; 50% of equity? (Unlimited entity)</t>
  </si>
  <si>
    <t>Accumulated profit/(losses)</t>
  </si>
  <si>
    <t>Accumulated losses &gt; 50% of equity? (Limited entity)</t>
  </si>
  <si>
    <t>No.</t>
  </si>
  <si>
    <t>Number of Employees</t>
  </si>
  <si>
    <t>Workings area</t>
  </si>
  <si>
    <t>Is the entity a limited company?</t>
  </si>
  <si>
    <t>Number of SME Criteria exceeded</t>
  </si>
  <si>
    <t>Is the entity a SME?</t>
  </si>
  <si>
    <t>Subject to collective Insolvency Proceedings?</t>
  </si>
  <si>
    <t>Workings</t>
  </si>
  <si>
    <t>Accumulated losses</t>
  </si>
  <si>
    <t>Does the undertaking have accumulated losses?</t>
  </si>
  <si>
    <t>If yes, has the undertaking been in existence for more than 3 years</t>
  </si>
  <si>
    <t>If yes:</t>
  </si>
  <si>
    <t>For a limited liability company (as defined by the EU Regulations):</t>
  </si>
  <si>
    <t>what is the subscribed share capital</t>
  </si>
  <si>
    <t>what is the share premium account balance</t>
  </si>
  <si>
    <t>Accumulated (losses)</t>
  </si>
  <si>
    <t>Accumulated losses as % of equity</t>
  </si>
  <si>
    <t>Does the undertaking breach the accumulated losses criteria?</t>
  </si>
  <si>
    <t>For other undertakings:</t>
  </si>
  <si>
    <t>Capital balance</t>
  </si>
  <si>
    <t>Collective insolvency proceedings</t>
  </si>
  <si>
    <t>Is the undertaking subject to a collective insolvency proceeding?</t>
  </si>
  <si>
    <t>If No, does the undertaking meet any criteria for a collective insolvency undertaking?</t>
  </si>
  <si>
    <t>Does the undertaking breach the collective insolvency proceedings criteria?</t>
  </si>
  <si>
    <t>Rescue and restructuring aid</t>
  </si>
  <si>
    <t>Does the undertaking breach the rescue and restructuring aid criteria?</t>
  </si>
  <si>
    <t>Financial</t>
  </si>
  <si>
    <t>Is the undertaking a SME in the current or previous year?</t>
  </si>
  <si>
    <t xml:space="preserve">If No, </t>
  </si>
  <si>
    <t>Equity</t>
  </si>
  <si>
    <t>Trade debtor:equity ratio</t>
  </si>
  <si>
    <t>Does the trade debtor to equity ratio exceed 7.5:1</t>
  </si>
  <si>
    <t>EBITDA Interest coverage</t>
  </si>
  <si>
    <t>Is the EBITDA interest coverage below 1</t>
  </si>
  <si>
    <t>Summary and Conclusion</t>
  </si>
  <si>
    <t>EU Regulation condition:</t>
  </si>
  <si>
    <t>(a) Accumulated loss test (limited liability undertakings)</t>
  </si>
  <si>
    <t>(b) Accumulated loss test (unlimited liability undertakings)</t>
  </si>
  <si>
    <t>(c - i) Collective insolvency proceeding test</t>
  </si>
  <si>
    <t>(c- ii) Meets criteria for collective insolvency proceedings</t>
  </si>
  <si>
    <t>(d) - Rescue aid test</t>
  </si>
  <si>
    <t>(e - i) Trade debtors test</t>
  </si>
  <si>
    <t>(e - ii) EBITDA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</si>
</sst>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quot;£&quot;* #,##0.00\);_(&quot;£&quot;* &quot;-&quot;??\);_(@\)"/>
    <numFmt numFmtId="165" formatCode="_-* #,##0_-;\-* #,##0_-;_-* &quot;-&quot;??_-;_-@_-"/>
    <numFmt numFmtId="166" formatCode="#,##0.00;\(#,##0.00\)"/>
    <numFmt numFmtId="167" formatCode="#,##0;\(#,##0\)"/>
    <numFmt numFmtId="168" formatCode="0.0%"/>
  </numFmts>
  <fonts count="4" x14ac:knownFonts="1">
    <font>
      <sz val="10"/>
      <color theme="1"/>
      <name val="Arial"/>
      <family val="2"/>
    </font>
    <font>
      <sz val="10"/>
      <color theme="1"/>
      <name val="Arial"/>
      <family val="2"/>
    </font>
    <font>
      <b/>
      <sz val="10"/>
      <color theme="1"/>
      <name val="Arial"/>
      <family val="2"/>
    </font>
    <font>
      <u/>
      <sz val="10"/>
      <color theme="1"/>
      <name val="Arial"/>
      <family val="2"/>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0" xfId="0" applyFont="1"/>
    <xf numFmtId="164" fontId="0" fillId="0" borderId="0" xfId="1" applyNumberFormat="1" applyFont="1"/>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1" applyNumberFormat="1" applyFont="1"/>
    <xf numFmtId="0" fontId="0" fillId="0" borderId="0" xfId="0" applyAlignment="1">
      <alignment horizontal="center" vertical="top"/>
    </xf>
    <xf numFmtId="0" fontId="0" fillId="0" borderId="0" xfId="0" applyNumberFormat="1"/>
    <xf numFmtId="0" fontId="3" fillId="0" borderId="0" xfId="0" applyFont="1" applyAlignment="1">
      <alignment horizontal="left" vertical="top" wrapText="1"/>
    </xf>
    <xf numFmtId="9" fontId="0" fillId="0" borderId="0" xfId="3" applyFont="1" applyAlignment="1">
      <alignment horizontal="left" vertical="top"/>
    </xf>
    <xf numFmtId="0" fontId="0" fillId="0" borderId="0" xfId="1" applyNumberFormat="1" applyFont="1" applyAlignment="1">
      <alignment horizontal="left" vertical="top"/>
    </xf>
    <xf numFmtId="0" fontId="0" fillId="0" borderId="0" xfId="0" applyNumberFormat="1" applyAlignment="1">
      <alignment horizontal="left" vertical="top"/>
    </xf>
    <xf numFmtId="0" fontId="2" fillId="0" borderId="0" xfId="0" applyFont="1" applyAlignment="1">
      <alignment horizontal="center"/>
    </xf>
    <xf numFmtId="0" fontId="0" fillId="2" borderId="0" xfId="0" applyFill="1" applyAlignment="1">
      <alignment horizontal="center"/>
    </xf>
    <xf numFmtId="0" fontId="0" fillId="0" borderId="0" xfId="0" applyNumberFormat="1" applyBorder="1" applyAlignment="1">
      <alignment horizontal="left" vertical="top"/>
    </xf>
    <xf numFmtId="165" fontId="0" fillId="0" borderId="0" xfId="0" applyNumberFormat="1" applyAlignment="1">
      <alignment horizontal="left" vertical="top"/>
    </xf>
    <xf numFmtId="165" fontId="0" fillId="0" borderId="0" xfId="2" applyNumberFormat="1" applyFont="1" applyAlignment="1">
      <alignment horizontal="left" vertical="top"/>
    </xf>
    <xf numFmtId="0" fontId="0" fillId="0" borderId="0" xfId="0" applyAlignment="1">
      <alignment horizontal="right" vertical="top"/>
    </xf>
    <xf numFmtId="165" fontId="0" fillId="0" borderId="0" xfId="2" applyNumberFormat="1" applyFont="1" applyAlignment="1">
      <alignment horizontal="right" vertical="top"/>
    </xf>
    <xf numFmtId="165" fontId="0" fillId="0" borderId="1" xfId="2" applyNumberFormat="1" applyFont="1" applyBorder="1" applyAlignment="1">
      <alignment horizontal="right" vertical="top"/>
    </xf>
    <xf numFmtId="0" fontId="0" fillId="0" borderId="0" xfId="0" applyAlignment="1">
      <alignment horizontal="left" vertical="top" wrapText="1" indent="1"/>
    </xf>
    <xf numFmtId="43" fontId="0" fillId="0" borderId="0" xfId="0" applyNumberFormat="1"/>
    <xf numFmtId="0" fontId="0" fillId="0" borderId="0" xfId="0" applyFill="1" applyAlignment="1">
      <alignment horizontal="center"/>
    </xf>
    <xf numFmtId="9" fontId="0" fillId="0" borderId="0" xfId="3" applyFont="1" applyAlignment="1">
      <alignment horizontal="center" vertical="top"/>
    </xf>
    <xf numFmtId="165" fontId="0" fillId="0" borderId="0" xfId="3" applyNumberFormat="1" applyFont="1" applyAlignment="1">
      <alignment horizontal="left" vertical="top"/>
    </xf>
    <xf numFmtId="167" fontId="0" fillId="0" borderId="0" xfId="2" applyNumberFormat="1" applyFont="1" applyAlignment="1">
      <alignment horizontal="right" vertical="top"/>
    </xf>
    <xf numFmtId="168" fontId="0" fillId="0" borderId="0" xfId="3" applyNumberFormat="1" applyFont="1" applyAlignment="1">
      <alignment horizontal="right" vertical="top"/>
    </xf>
    <xf numFmtId="0" fontId="0" fillId="0" borderId="0" xfId="0" applyFill="1" applyAlignment="1">
      <alignment horizontal="left"/>
    </xf>
    <xf numFmtId="0" fontId="0" fillId="0" borderId="0" xfId="0" applyFill="1"/>
    <xf numFmtId="0" fontId="0" fillId="0" borderId="0" xfId="3" applyNumberFormat="1" applyFont="1" applyAlignment="1">
      <alignment horizontal="right" vertical="top"/>
    </xf>
    <xf numFmtId="0" fontId="0" fillId="0" borderId="0" xfId="0" applyFill="1" applyAlignment="1" applyProtection="1">
      <alignment horizontal="left" vertical="top"/>
      <protection locked="0"/>
    </xf>
    <xf numFmtId="165" fontId="0" fillId="0" borderId="0" xfId="2" applyNumberFormat="1" applyFont="1" applyFill="1" applyProtection="1">
      <protection locked="0"/>
    </xf>
    <xf numFmtId="0" fontId="0" fillId="0" borderId="0" xfId="1" applyNumberFormat="1" applyFont="1" applyFill="1" applyProtection="1">
      <protection locked="0"/>
    </xf>
    <xf numFmtId="166" fontId="0" fillId="0" borderId="0" xfId="2" applyNumberFormat="1" applyFont="1" applyFill="1" applyProtection="1">
      <protection locked="0"/>
    </xf>
    <xf numFmtId="0" fontId="0" fillId="0" borderId="0" xfId="0" applyFill="1" applyProtection="1">
      <protection locked="0"/>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Fill="1" applyAlignment="1" applyProtection="1">
      <alignment horizontal="left"/>
      <protection locked="0"/>
    </xf>
    <xf numFmtId="0" fontId="0" fillId="0" borderId="0" xfId="0" applyAlignment="1">
      <alignment horizontal="left" vertical="top" wrapText="1"/>
    </xf>
  </cellXfs>
  <cellStyles count="4">
    <cellStyle name="Comma" xfId="2" builtinId="3"/>
    <cellStyle name="Currency" xfId="1" builtinId="4"/>
    <cellStyle name="Normal" xfId="0" builtinId="0"/>
    <cellStyle name="Percent" xfId="3" builtinId="5"/>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8F2A4-5E07-49E4-9316-628A1A28C8F0}">
  <dimension ref="A1:D9"/>
  <sheetViews>
    <sheetView workbookViewId="0">
      <selection activeCell="D4" sqref="D4"/>
    </sheetView>
  </sheetViews>
  <sheetFormatPr defaultRowHeight="12.5" x14ac:dyDescent="0.25"/>
  <cols>
    <col min="2" max="2" width="41.26953125" bestFit="1" customWidth="1"/>
  </cols>
  <sheetData>
    <row r="1" spans="1:4" ht="13" x14ac:dyDescent="0.3">
      <c r="B1" s="1" t="s">
        <v>0</v>
      </c>
      <c r="D1" t="s">
        <v>1</v>
      </c>
    </row>
    <row r="2" spans="1:4" x14ac:dyDescent="0.25">
      <c r="A2" t="s">
        <v>2</v>
      </c>
      <c r="B2" t="s">
        <v>2</v>
      </c>
      <c r="D2" t="s">
        <v>2</v>
      </c>
    </row>
    <row r="3" spans="1:4" x14ac:dyDescent="0.25">
      <c r="A3" t="s">
        <v>3</v>
      </c>
      <c r="B3" t="s">
        <v>4</v>
      </c>
      <c r="C3" t="s">
        <v>5</v>
      </c>
      <c r="D3" t="s">
        <v>6</v>
      </c>
    </row>
    <row r="4" spans="1:4" x14ac:dyDescent="0.25">
      <c r="A4" t="s">
        <v>7</v>
      </c>
      <c r="B4" t="s">
        <v>8</v>
      </c>
      <c r="C4" t="s">
        <v>5</v>
      </c>
      <c r="D4" t="s">
        <v>9</v>
      </c>
    </row>
    <row r="5" spans="1:4" x14ac:dyDescent="0.25">
      <c r="B5" t="s">
        <v>10</v>
      </c>
      <c r="C5" t="s">
        <v>5</v>
      </c>
    </row>
    <row r="6" spans="1:4" x14ac:dyDescent="0.25">
      <c r="B6" t="s">
        <v>11</v>
      </c>
      <c r="C6" t="s">
        <v>12</v>
      </c>
    </row>
    <row r="7" spans="1:4" x14ac:dyDescent="0.25">
      <c r="B7" t="s">
        <v>13</v>
      </c>
      <c r="C7" t="s">
        <v>12</v>
      </c>
    </row>
    <row r="8" spans="1:4" x14ac:dyDescent="0.25">
      <c r="B8" t="s">
        <v>14</v>
      </c>
      <c r="C8" t="s">
        <v>12</v>
      </c>
    </row>
    <row r="9" spans="1:4" x14ac:dyDescent="0.25">
      <c r="B9" t="s">
        <v>15</v>
      </c>
      <c r="C9"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C384-296C-4166-BFC0-7BEC973DFD33}">
  <dimension ref="A1:J124"/>
  <sheetViews>
    <sheetView tabSelected="1" topLeftCell="A73" zoomScaleNormal="100" workbookViewId="0">
      <selection activeCell="B16" sqref="B16"/>
    </sheetView>
  </sheetViews>
  <sheetFormatPr defaultRowHeight="12.5" x14ac:dyDescent="0.25"/>
  <cols>
    <col min="1" max="1" width="51.26953125" style="4" customWidth="1"/>
    <col min="2" max="2" width="18.26953125" style="3" customWidth="1"/>
    <col min="3" max="3" width="16" bestFit="1" customWidth="1"/>
    <col min="4" max="6" width="13.7265625" customWidth="1"/>
    <col min="7" max="8" width="17.26953125" hidden="1" customWidth="1"/>
    <col min="9" max="9" width="15.453125" hidden="1" customWidth="1"/>
    <col min="10" max="10" width="9.1796875" hidden="1" customWidth="1"/>
    <col min="11" max="12" width="9.1796875" customWidth="1"/>
  </cols>
  <sheetData>
    <row r="1" spans="1:7" ht="13" x14ac:dyDescent="0.25">
      <c r="A1" s="36" t="s">
        <v>16</v>
      </c>
      <c r="E1" s="29"/>
      <c r="F1" s="29"/>
    </row>
    <row r="2" spans="1:7" x14ac:dyDescent="0.25">
      <c r="A2" s="37"/>
      <c r="E2" s="29"/>
      <c r="F2" s="29"/>
    </row>
    <row r="3" spans="1:7" ht="157.5" customHeight="1" x14ac:dyDescent="0.25">
      <c r="A3" s="40" t="s">
        <v>17</v>
      </c>
      <c r="B3" s="40"/>
      <c r="C3" s="40"/>
      <c r="D3" s="40"/>
      <c r="E3" s="29"/>
      <c r="F3" s="29"/>
    </row>
    <row r="4" spans="1:7" x14ac:dyDescent="0.25">
      <c r="A4" s="37"/>
      <c r="E4" s="29"/>
      <c r="F4" s="29"/>
    </row>
    <row r="5" spans="1:7" ht="13" x14ac:dyDescent="0.25">
      <c r="A5" s="36" t="s">
        <v>18</v>
      </c>
      <c r="E5" s="29"/>
      <c r="F5" s="29"/>
    </row>
    <row r="6" spans="1:7" x14ac:dyDescent="0.25">
      <c r="A6" s="5" t="s">
        <v>19</v>
      </c>
      <c r="E6" s="29"/>
      <c r="F6" s="29"/>
    </row>
    <row r="7" spans="1:7" x14ac:dyDescent="0.25">
      <c r="A7" s="37"/>
      <c r="E7" s="29"/>
      <c r="F7" s="29"/>
    </row>
    <row r="8" spans="1:7" x14ac:dyDescent="0.25">
      <c r="A8" s="37" t="s">
        <v>20</v>
      </c>
      <c r="B8" s="39"/>
      <c r="C8" s="39"/>
      <c r="D8" s="39"/>
      <c r="E8" s="28"/>
      <c r="F8" s="28"/>
      <c r="G8" s="28"/>
    </row>
    <row r="9" spans="1:7" x14ac:dyDescent="0.25">
      <c r="A9" s="37" t="s">
        <v>21</v>
      </c>
      <c r="B9" s="31" t="s">
        <v>2</v>
      </c>
      <c r="E9" s="29"/>
      <c r="F9" s="29"/>
      <c r="G9" s="29"/>
    </row>
    <row r="10" spans="1:7" x14ac:dyDescent="0.25">
      <c r="A10" s="37" t="s">
        <v>22</v>
      </c>
      <c r="B10" s="31" t="s">
        <v>2</v>
      </c>
      <c r="E10" s="29"/>
      <c r="F10" s="29"/>
    </row>
    <row r="11" spans="1:7" x14ac:dyDescent="0.25">
      <c r="A11" s="37" t="s">
        <v>23</v>
      </c>
      <c r="B11" s="31" t="s">
        <v>2</v>
      </c>
      <c r="E11" s="29"/>
      <c r="F11" s="29"/>
    </row>
    <row r="12" spans="1:7" x14ac:dyDescent="0.25">
      <c r="A12" s="37" t="s">
        <v>24</v>
      </c>
      <c r="B12" s="31" t="s">
        <v>2</v>
      </c>
      <c r="E12" s="29"/>
      <c r="F12" s="29"/>
    </row>
    <row r="13" spans="1:7" ht="25" x14ac:dyDescent="0.25">
      <c r="A13" s="37" t="s">
        <v>25</v>
      </c>
      <c r="B13" s="31" t="s">
        <v>2</v>
      </c>
      <c r="E13" s="29"/>
      <c r="F13" s="29"/>
    </row>
    <row r="14" spans="1:7" x14ac:dyDescent="0.25">
      <c r="A14" s="37" t="s">
        <v>26</v>
      </c>
      <c r="B14" s="31" t="s">
        <v>2</v>
      </c>
      <c r="E14" s="29"/>
      <c r="F14" s="29"/>
    </row>
    <row r="15" spans="1:7" x14ac:dyDescent="0.25">
      <c r="A15" s="37" t="s">
        <v>27</v>
      </c>
      <c r="B15" s="31" t="s">
        <v>2</v>
      </c>
      <c r="E15" s="29"/>
      <c r="F15" s="29"/>
    </row>
    <row r="16" spans="1:7" ht="126" customHeight="1" x14ac:dyDescent="0.25">
      <c r="A16" s="37" t="s">
        <v>28</v>
      </c>
      <c r="B16" s="31" t="s">
        <v>2</v>
      </c>
      <c r="E16" s="29"/>
      <c r="F16" s="29"/>
    </row>
    <row r="17" spans="1:9" ht="25" x14ac:dyDescent="0.25">
      <c r="A17" s="37" t="s">
        <v>29</v>
      </c>
      <c r="B17" s="31" t="s">
        <v>2</v>
      </c>
      <c r="E17" s="29"/>
      <c r="F17" s="29"/>
    </row>
    <row r="18" spans="1:9" ht="25" x14ac:dyDescent="0.25">
      <c r="A18" s="37" t="s">
        <v>30</v>
      </c>
      <c r="B18" s="31" t="s">
        <v>2</v>
      </c>
      <c r="E18" s="29"/>
      <c r="F18" s="29"/>
    </row>
    <row r="19" spans="1:9" ht="37.5" x14ac:dyDescent="0.25">
      <c r="A19" s="37" t="s">
        <v>31</v>
      </c>
      <c r="B19" s="31" t="s">
        <v>2</v>
      </c>
      <c r="E19" s="29"/>
      <c r="F19" s="29"/>
    </row>
    <row r="20" spans="1:9" x14ac:dyDescent="0.25">
      <c r="A20" s="37"/>
      <c r="E20" s="29"/>
      <c r="F20" s="29"/>
    </row>
    <row r="21" spans="1:9" x14ac:dyDescent="0.25">
      <c r="A21" s="37"/>
      <c r="E21" s="29"/>
      <c r="F21" s="29"/>
    </row>
    <row r="22" spans="1:9" ht="13" x14ac:dyDescent="0.3">
      <c r="A22" s="37"/>
      <c r="B22" s="1" t="s">
        <v>32</v>
      </c>
      <c r="C22" s="1" t="s">
        <v>33</v>
      </c>
      <c r="E22" s="29"/>
      <c r="F22" s="29"/>
      <c r="G22" s="1" t="s">
        <v>32</v>
      </c>
      <c r="H22" s="1" t="s">
        <v>33</v>
      </c>
    </row>
    <row r="23" spans="1:9" ht="13" x14ac:dyDescent="0.3">
      <c r="A23" s="37"/>
      <c r="B23" s="13" t="s">
        <v>34</v>
      </c>
      <c r="C23" s="13" t="s">
        <v>34</v>
      </c>
      <c r="E23" s="29"/>
      <c r="F23" s="29"/>
      <c r="G23" s="1"/>
      <c r="H23" s="1"/>
    </row>
    <row r="24" spans="1:9" x14ac:dyDescent="0.25">
      <c r="A24" s="37" t="s">
        <v>35</v>
      </c>
      <c r="B24" s="32"/>
      <c r="C24" s="32"/>
      <c r="E24" s="29"/>
      <c r="F24" s="29"/>
      <c r="G24" t="str">
        <f>IF(B24&gt;36000000,"Exceeds SME limit","Below SME limit")</f>
        <v>Below SME limit</v>
      </c>
      <c r="H24" t="str">
        <f>IF(C24&gt;36000000,"Exceeds SME limit","Below SME limit")</f>
        <v>Below SME limit</v>
      </c>
    </row>
    <row r="25" spans="1:9" x14ac:dyDescent="0.25">
      <c r="A25" s="37" t="s">
        <v>36</v>
      </c>
      <c r="B25" s="32"/>
      <c r="C25" s="32"/>
      <c r="E25" s="29"/>
      <c r="F25" s="29"/>
      <c r="G25" t="str">
        <f>IF(B25&gt;18000000,"Exceeds SME limit","Below SME limit")</f>
        <v>Below SME limit</v>
      </c>
      <c r="H25" t="str">
        <f>IF(C25&gt;18000000,"Exceeds SME limit","Below SME limit")</f>
        <v>Below SME limit</v>
      </c>
    </row>
    <row r="26" spans="1:9" x14ac:dyDescent="0.25">
      <c r="A26" s="37" t="s">
        <v>37</v>
      </c>
      <c r="B26" s="32"/>
      <c r="C26" s="32"/>
      <c r="E26" s="29"/>
      <c r="F26" s="29"/>
      <c r="G26" s="6">
        <f>IF(B30&gt;0,B25/SUM(B30:B31),0)</f>
        <v>0</v>
      </c>
      <c r="H26" s="6">
        <f>IF(C30&gt;0,C25/SUM(C30:C31),0)</f>
        <v>0</v>
      </c>
      <c r="I26" t="str">
        <f>IF(G26&gt;7.5,"Yes",IF(H26&gt;7.5,"Yes","No"))</f>
        <v>No</v>
      </c>
    </row>
    <row r="27" spans="1:9" x14ac:dyDescent="0.25">
      <c r="A27" s="37" t="s">
        <v>38</v>
      </c>
      <c r="B27" s="32"/>
      <c r="C27" s="32"/>
      <c r="E27" s="29"/>
      <c r="F27" s="29"/>
      <c r="I27" t="str">
        <f>IF(G28&lt;1,"Yes",IF(H28&lt;1,"Yes","No"))</f>
        <v>No</v>
      </c>
    </row>
    <row r="28" spans="1:9" x14ac:dyDescent="0.25">
      <c r="A28" s="37" t="s">
        <v>39</v>
      </c>
      <c r="B28" s="32"/>
      <c r="C28" s="32"/>
      <c r="E28" s="29"/>
      <c r="F28" s="29"/>
      <c r="G28" t="str">
        <f>IF(B28&gt;0,B27/B28,"")</f>
        <v/>
      </c>
      <c r="H28" t="str">
        <f>IF(C28&gt;0,C27/C28,"")</f>
        <v/>
      </c>
    </row>
    <row r="29" spans="1:9" x14ac:dyDescent="0.25">
      <c r="A29" s="37" t="s">
        <v>40</v>
      </c>
      <c r="B29" s="32"/>
      <c r="C29" s="32"/>
      <c r="E29" s="29"/>
      <c r="F29" s="29"/>
    </row>
    <row r="30" spans="1:9" x14ac:dyDescent="0.25">
      <c r="A30" s="21" t="s">
        <v>41</v>
      </c>
      <c r="B30" s="33"/>
      <c r="C30" s="32"/>
      <c r="E30" s="29"/>
      <c r="F30" s="29"/>
    </row>
    <row r="31" spans="1:9" x14ac:dyDescent="0.25">
      <c r="A31" s="21" t="s">
        <v>42</v>
      </c>
      <c r="B31" s="32"/>
      <c r="C31" s="32"/>
      <c r="E31" s="29"/>
      <c r="F31" s="29"/>
    </row>
    <row r="32" spans="1:9" ht="25" x14ac:dyDescent="0.25">
      <c r="A32" s="37" t="s">
        <v>43</v>
      </c>
      <c r="B32" s="32"/>
      <c r="C32" s="32"/>
      <c r="E32" s="29"/>
      <c r="F32" s="29"/>
    </row>
    <row r="33" spans="1:10" x14ac:dyDescent="0.25">
      <c r="A33" s="21" t="s">
        <v>44</v>
      </c>
      <c r="B33" s="32"/>
      <c r="C33" s="32"/>
      <c r="E33" s="29"/>
      <c r="F33" s="29"/>
      <c r="G33" s="22" t="e">
        <f>+B34/B33</f>
        <v>#DIV/0!</v>
      </c>
      <c r="H33" s="22" t="e">
        <f>+C34/C33</f>
        <v>#DIV/0!</v>
      </c>
      <c r="I33" t="e">
        <f>IF(B9&lt;=3,"No",IF(G33&lt;-0.5,"Yes","No"))</f>
        <v>#DIV/0!</v>
      </c>
      <c r="J33" t="s">
        <v>45</v>
      </c>
    </row>
    <row r="34" spans="1:10" x14ac:dyDescent="0.25">
      <c r="A34" s="37" t="s">
        <v>46</v>
      </c>
      <c r="B34" s="34"/>
      <c r="C34" s="34"/>
      <c r="E34" s="29"/>
      <c r="F34" s="29"/>
      <c r="G34" s="8" t="e">
        <f>+B34/(SUM(B30:B31))</f>
        <v>#DIV/0!</v>
      </c>
      <c r="H34" s="8"/>
      <c r="I34" t="e">
        <f>IF(B10&lt;=3,"No",IF(G34&lt;-0.5,"Yes","No"))</f>
        <v>#DIV/0!</v>
      </c>
      <c r="J34" t="s">
        <v>47</v>
      </c>
    </row>
    <row r="35" spans="1:10" x14ac:dyDescent="0.25">
      <c r="A35" s="37"/>
      <c r="B35"/>
      <c r="E35" s="29"/>
      <c r="F35" s="29"/>
    </row>
    <row r="36" spans="1:10" ht="13" x14ac:dyDescent="0.3">
      <c r="A36" s="37"/>
      <c r="B36" s="13" t="s">
        <v>48</v>
      </c>
      <c r="C36" s="13" t="s">
        <v>48</v>
      </c>
      <c r="E36" s="29"/>
      <c r="F36" s="29"/>
      <c r="G36" s="1"/>
      <c r="H36" s="1"/>
    </row>
    <row r="37" spans="1:10" x14ac:dyDescent="0.25">
      <c r="A37" s="37" t="s">
        <v>49</v>
      </c>
      <c r="B37" s="35"/>
      <c r="C37" s="35"/>
      <c r="E37" s="29"/>
      <c r="F37" s="29"/>
      <c r="G37" t="str">
        <f>IF(B37&gt;250,"Exceeds SME limit","Below SME limit")</f>
        <v>Below SME limit</v>
      </c>
      <c r="H37" t="str">
        <f>IF(C37&gt;250,"Exceeds SME limit","Below SME limit")</f>
        <v>Below SME limit</v>
      </c>
    </row>
    <row r="38" spans="1:10" x14ac:dyDescent="0.25">
      <c r="A38" s="37"/>
      <c r="C38" s="2"/>
      <c r="E38" s="29"/>
      <c r="F38" s="29"/>
    </row>
    <row r="39" spans="1:10" hidden="1" x14ac:dyDescent="0.25">
      <c r="A39" s="37"/>
      <c r="E39" s="29"/>
      <c r="F39" s="29"/>
    </row>
    <row r="40" spans="1:10" ht="13" hidden="1" x14ac:dyDescent="0.25">
      <c r="A40" s="36" t="s">
        <v>50</v>
      </c>
      <c r="E40" s="29"/>
      <c r="F40" s="29"/>
    </row>
    <row r="41" spans="1:10" hidden="1" x14ac:dyDescent="0.25">
      <c r="A41" s="5" t="s">
        <v>51</v>
      </c>
      <c r="B41" s="3">
        <f>VLOOKUP(B9,UndertakingEntityPara,2,FALSE)</f>
        <v>0</v>
      </c>
      <c r="E41" s="29"/>
      <c r="F41" s="29"/>
    </row>
    <row r="42" spans="1:10" hidden="1" x14ac:dyDescent="0.25">
      <c r="A42" s="5" t="s">
        <v>52</v>
      </c>
      <c r="B42" s="3">
        <f>COUNTIFS((G24:G37),"Exceeds SME limit")</f>
        <v>0</v>
      </c>
      <c r="C42" s="3">
        <f>COUNTIFS((H24:H37),"Exceeds SME limit")</f>
        <v>0</v>
      </c>
      <c r="E42" s="29"/>
      <c r="F42" s="29"/>
    </row>
    <row r="43" spans="1:10" hidden="1" x14ac:dyDescent="0.25">
      <c r="A43" s="5" t="s">
        <v>53</v>
      </c>
      <c r="B43" s="3" t="str">
        <f>IF(OR(B42&lt;2,C42&lt;2)=TRUE,"No","Yes")</f>
        <v>No</v>
      </c>
      <c r="E43" s="29"/>
      <c r="F43" s="29"/>
    </row>
    <row r="44" spans="1:10" hidden="1" x14ac:dyDescent="0.25">
      <c r="A44" s="5" t="s">
        <v>54</v>
      </c>
      <c r="B44" s="3" t="str">
        <f>IF(COUNTIF(B11:B15,"Yes")&gt;0,"Yes","No")</f>
        <v>No</v>
      </c>
      <c r="E44" s="29"/>
      <c r="F44" s="29"/>
    </row>
    <row r="45" spans="1:10" hidden="1" x14ac:dyDescent="0.25">
      <c r="A45" s="5"/>
      <c r="E45" s="29"/>
      <c r="F45" s="29"/>
    </row>
    <row r="46" spans="1:10" x14ac:dyDescent="0.25">
      <c r="A46" s="5"/>
      <c r="E46" s="29"/>
      <c r="F46" s="29"/>
    </row>
    <row r="47" spans="1:10" ht="13" x14ac:dyDescent="0.25">
      <c r="A47" s="36" t="s">
        <v>55</v>
      </c>
      <c r="E47" s="29"/>
      <c r="F47" s="29"/>
    </row>
    <row r="48" spans="1:10" ht="13" x14ac:dyDescent="0.25">
      <c r="A48" s="36"/>
      <c r="C48" s="3"/>
      <c r="E48" s="29"/>
      <c r="F48" s="29"/>
    </row>
    <row r="49" spans="1:6" x14ac:dyDescent="0.25">
      <c r="A49" s="9" t="s">
        <v>56</v>
      </c>
      <c r="C49" s="3"/>
      <c r="E49" s="29"/>
      <c r="F49" s="29"/>
    </row>
    <row r="50" spans="1:6" x14ac:dyDescent="0.25">
      <c r="A50" s="5" t="s">
        <v>57</v>
      </c>
      <c r="B50" s="18" t="str">
        <f>IF(B34&lt;0,"Yes","No")</f>
        <v>No</v>
      </c>
      <c r="C50" s="3"/>
      <c r="E50" s="29"/>
      <c r="F50" s="29"/>
    </row>
    <row r="51" spans="1:6" ht="25" x14ac:dyDescent="0.25">
      <c r="A51" s="5" t="s">
        <v>58</v>
      </c>
      <c r="B51" s="18" t="str">
        <f>IF(B10="More than 3 years","Yes","No")</f>
        <v>No</v>
      </c>
      <c r="C51" s="3"/>
      <c r="E51" s="29"/>
      <c r="F51" s="29"/>
    </row>
    <row r="52" spans="1:6" x14ac:dyDescent="0.25">
      <c r="A52" s="5"/>
      <c r="B52" s="18"/>
      <c r="C52" s="3"/>
      <c r="E52" s="29"/>
      <c r="F52" s="29"/>
    </row>
    <row r="53" spans="1:6" x14ac:dyDescent="0.25">
      <c r="A53" s="5" t="s">
        <v>59</v>
      </c>
      <c r="B53" s="18"/>
      <c r="C53" s="3"/>
      <c r="E53" s="29"/>
      <c r="F53" s="29"/>
    </row>
    <row r="54" spans="1:6" x14ac:dyDescent="0.25">
      <c r="A54" s="5"/>
      <c r="B54" s="18"/>
      <c r="C54" s="3"/>
      <c r="E54" s="29"/>
      <c r="F54" s="29"/>
    </row>
    <row r="55" spans="1:6" ht="25" x14ac:dyDescent="0.25">
      <c r="A55" s="5" t="s">
        <v>60</v>
      </c>
      <c r="B55" s="18"/>
      <c r="C55" s="3"/>
      <c r="E55" s="29"/>
      <c r="F55" s="29"/>
    </row>
    <row r="56" spans="1:6" x14ac:dyDescent="0.25">
      <c r="A56" s="5"/>
      <c r="B56" s="7" t="s">
        <v>34</v>
      </c>
      <c r="C56" s="3"/>
      <c r="E56" s="29"/>
      <c r="F56" s="29"/>
    </row>
    <row r="57" spans="1:6" x14ac:dyDescent="0.25">
      <c r="A57" s="5" t="s">
        <v>61</v>
      </c>
      <c r="B57" s="19" t="str">
        <f>IF(COUNTIF(B50:B51,"Yes")=2,B30,"")</f>
        <v/>
      </c>
      <c r="C57" s="11"/>
      <c r="E57" s="29"/>
      <c r="F57" s="29"/>
    </row>
    <row r="58" spans="1:6" x14ac:dyDescent="0.25">
      <c r="A58" s="5" t="s">
        <v>62</v>
      </c>
      <c r="B58" s="19" t="str">
        <f>IF(COUNTIF(B50:B51,"Yes")=2,B31,"")</f>
        <v/>
      </c>
      <c r="C58" s="11"/>
      <c r="E58" s="29"/>
      <c r="F58" s="29"/>
    </row>
    <row r="59" spans="1:6" ht="13" x14ac:dyDescent="0.25">
      <c r="A59" s="36"/>
      <c r="B59" s="20">
        <f>SUM(B57:B58)</f>
        <v>0</v>
      </c>
      <c r="C59" s="15"/>
      <c r="E59" s="29"/>
      <c r="F59" s="29"/>
    </row>
    <row r="60" spans="1:6" ht="13" x14ac:dyDescent="0.25">
      <c r="A60" s="36"/>
      <c r="B60" s="12"/>
      <c r="C60" s="12"/>
      <c r="E60" s="29"/>
      <c r="F60" s="29"/>
    </row>
    <row r="61" spans="1:6" x14ac:dyDescent="0.25">
      <c r="A61" s="5" t="s">
        <v>63</v>
      </c>
      <c r="B61" s="17" t="str">
        <f>IF(COUNTIF(B50:B51,"Yes")=2,-B34,"")</f>
        <v/>
      </c>
      <c r="C61" s="11"/>
      <c r="E61" s="29"/>
      <c r="F61" s="29"/>
    </row>
    <row r="62" spans="1:6" ht="13" x14ac:dyDescent="0.25">
      <c r="A62" s="36"/>
      <c r="C62" s="3"/>
      <c r="E62" s="29"/>
      <c r="F62" s="29"/>
    </row>
    <row r="63" spans="1:6" x14ac:dyDescent="0.25">
      <c r="A63" s="5" t="s">
        <v>64</v>
      </c>
      <c r="B63" s="30" t="str">
        <f>IF(B41="a",+B61/B59,"")</f>
        <v/>
      </c>
      <c r="C63" s="10"/>
      <c r="E63" s="29"/>
      <c r="F63" s="29"/>
    </row>
    <row r="64" spans="1:6" x14ac:dyDescent="0.25">
      <c r="A64" s="5"/>
      <c r="B64" s="10"/>
      <c r="C64" s="10"/>
      <c r="E64" s="29"/>
      <c r="F64" s="29"/>
    </row>
    <row r="65" spans="1:6" ht="26" x14ac:dyDescent="0.25">
      <c r="A65" s="36" t="s">
        <v>65</v>
      </c>
      <c r="B65" s="10"/>
      <c r="C65" s="10"/>
      <c r="D65" s="23" t="str">
        <f>IF(B41="a",IF(B63&gt;0.5,"YES","NO"),"")</f>
        <v/>
      </c>
      <c r="E65" s="23"/>
      <c r="F65" s="23"/>
    </row>
    <row r="66" spans="1:6" ht="13" x14ac:dyDescent="0.25">
      <c r="A66" s="36"/>
      <c r="B66" s="10"/>
      <c r="C66" s="10"/>
      <c r="D66" s="23"/>
      <c r="E66" s="23"/>
      <c r="F66" s="23"/>
    </row>
    <row r="67" spans="1:6" x14ac:dyDescent="0.25">
      <c r="A67" s="5" t="s">
        <v>66</v>
      </c>
      <c r="B67" s="10"/>
      <c r="C67" s="10"/>
      <c r="D67" s="23"/>
      <c r="E67" s="23"/>
      <c r="F67" s="23"/>
    </row>
    <row r="68" spans="1:6" ht="13" x14ac:dyDescent="0.25">
      <c r="A68" s="36"/>
      <c r="B68" s="24" t="s">
        <v>34</v>
      </c>
      <c r="C68" s="10"/>
      <c r="D68" s="23"/>
      <c r="E68" s="23"/>
      <c r="F68" s="23"/>
    </row>
    <row r="69" spans="1:6" x14ac:dyDescent="0.25">
      <c r="A69" s="5" t="s">
        <v>67</v>
      </c>
      <c r="B69" s="25">
        <f>+B33</f>
        <v>0</v>
      </c>
      <c r="C69" s="10"/>
      <c r="D69" s="23"/>
      <c r="E69" s="23"/>
      <c r="F69" s="23"/>
    </row>
    <row r="70" spans="1:6" x14ac:dyDescent="0.25">
      <c r="A70" s="5" t="s">
        <v>56</v>
      </c>
      <c r="B70" s="26">
        <f>+B34</f>
        <v>0</v>
      </c>
      <c r="C70" s="10"/>
      <c r="D70" s="23"/>
      <c r="E70" s="23"/>
      <c r="F70" s="23"/>
    </row>
    <row r="71" spans="1:6" ht="13" x14ac:dyDescent="0.25">
      <c r="A71" s="36"/>
      <c r="B71" s="10"/>
      <c r="C71" s="10"/>
      <c r="D71" s="23"/>
      <c r="E71" s="23"/>
      <c r="F71" s="23"/>
    </row>
    <row r="72" spans="1:6" x14ac:dyDescent="0.25">
      <c r="A72" s="5" t="s">
        <v>64</v>
      </c>
      <c r="B72" s="27" t="str">
        <f>IF(B41="b",-B70/B69,"")</f>
        <v/>
      </c>
      <c r="C72" s="10"/>
      <c r="D72" s="23"/>
      <c r="E72" s="23"/>
      <c r="F72" s="23"/>
    </row>
    <row r="73" spans="1:6" ht="13" x14ac:dyDescent="0.25">
      <c r="A73" s="36"/>
      <c r="B73" s="10"/>
      <c r="C73" s="10"/>
      <c r="D73" s="23"/>
      <c r="E73" s="23"/>
      <c r="F73" s="23"/>
    </row>
    <row r="74" spans="1:6" ht="26" x14ac:dyDescent="0.25">
      <c r="A74" s="36" t="s">
        <v>65</v>
      </c>
      <c r="B74" s="10"/>
      <c r="C74" s="10"/>
      <c r="D74" s="23" t="str">
        <f>IF(B41="b",IF(B72&gt;0.5,"YES","NO"),"")</f>
        <v/>
      </c>
      <c r="E74" s="23"/>
      <c r="F74" s="23"/>
    </row>
    <row r="75" spans="1:6" ht="13" x14ac:dyDescent="0.25">
      <c r="A75" s="36"/>
      <c r="B75" s="10"/>
      <c r="C75" s="10"/>
      <c r="D75" s="23"/>
      <c r="E75" s="23"/>
      <c r="F75" s="23"/>
    </row>
    <row r="76" spans="1:6" x14ac:dyDescent="0.25">
      <c r="A76" s="9" t="s">
        <v>68</v>
      </c>
      <c r="C76" s="3"/>
      <c r="E76" s="29"/>
      <c r="F76" s="29"/>
    </row>
    <row r="77" spans="1:6" x14ac:dyDescent="0.25">
      <c r="A77" s="5"/>
      <c r="C77" s="3"/>
      <c r="E77" s="29"/>
      <c r="F77" s="29"/>
    </row>
    <row r="78" spans="1:6" ht="25" x14ac:dyDescent="0.25">
      <c r="A78" s="5" t="s">
        <v>69</v>
      </c>
      <c r="B78" s="18" t="str">
        <f>+B44</f>
        <v>No</v>
      </c>
      <c r="C78" s="3"/>
      <c r="E78" s="29"/>
      <c r="F78" s="29"/>
    </row>
    <row r="79" spans="1:6" x14ac:dyDescent="0.25">
      <c r="A79" s="5"/>
      <c r="B79" s="18"/>
      <c r="C79" s="3"/>
      <c r="E79" s="29"/>
      <c r="F79" s="29"/>
    </row>
    <row r="80" spans="1:6" ht="25" x14ac:dyDescent="0.25">
      <c r="A80" s="5" t="s">
        <v>70</v>
      </c>
      <c r="B80" s="18" t="str">
        <f>IF(B78="Yes","",IF(COUNTIF(B16:B18,"Yes")&gt;0,"Yes","No"))</f>
        <v>No</v>
      </c>
      <c r="C80" s="3"/>
      <c r="E80" s="29"/>
      <c r="F80" s="29"/>
    </row>
    <row r="81" spans="1:6" x14ac:dyDescent="0.25">
      <c r="A81" s="5"/>
      <c r="C81" s="3"/>
      <c r="E81" s="29"/>
      <c r="F81" s="29"/>
    </row>
    <row r="82" spans="1:6" ht="26" x14ac:dyDescent="0.25">
      <c r="A82" s="36" t="s">
        <v>71</v>
      </c>
      <c r="C82" s="3"/>
      <c r="D82" s="14" t="str">
        <f>IF(COUNTIF(B78:B80,"Yes")&gt;0,"YES","NO")</f>
        <v>NO</v>
      </c>
      <c r="E82" s="23"/>
      <c r="F82" s="23"/>
    </row>
    <row r="83" spans="1:6" x14ac:dyDescent="0.25">
      <c r="A83" s="5"/>
      <c r="C83" s="3"/>
      <c r="E83" s="29"/>
      <c r="F83" s="29"/>
    </row>
    <row r="84" spans="1:6" x14ac:dyDescent="0.25">
      <c r="A84" s="9" t="s">
        <v>72</v>
      </c>
      <c r="C84" s="3"/>
      <c r="E84" s="29"/>
      <c r="F84" s="29"/>
    </row>
    <row r="85" spans="1:6" x14ac:dyDescent="0.25">
      <c r="A85" s="5"/>
      <c r="C85" s="3"/>
      <c r="E85" s="29"/>
      <c r="F85" s="29"/>
    </row>
    <row r="86" spans="1:6" ht="37.5" x14ac:dyDescent="0.25">
      <c r="A86" s="37" t="s">
        <v>31</v>
      </c>
      <c r="B86" s="3" t="str">
        <f>IF(B19="Yes","Yes","No")</f>
        <v>No</v>
      </c>
      <c r="C86" s="3"/>
      <c r="E86" s="29"/>
      <c r="F86" s="29"/>
    </row>
    <row r="87" spans="1:6" x14ac:dyDescent="0.25">
      <c r="A87" s="5"/>
      <c r="C87" s="3"/>
      <c r="E87" s="29"/>
      <c r="F87" s="29"/>
    </row>
    <row r="88" spans="1:6" ht="26" x14ac:dyDescent="0.25">
      <c r="A88" s="36" t="s">
        <v>73</v>
      </c>
      <c r="C88" s="3"/>
      <c r="D88" s="14" t="str">
        <f>IF(B86="Yes","YES","NO")</f>
        <v>NO</v>
      </c>
      <c r="E88" s="23"/>
      <c r="F88" s="23"/>
    </row>
    <row r="89" spans="1:6" x14ac:dyDescent="0.25">
      <c r="A89" s="5"/>
      <c r="E89" s="29"/>
      <c r="F89" s="29"/>
    </row>
    <row r="90" spans="1:6" x14ac:dyDescent="0.25">
      <c r="A90" s="5"/>
      <c r="E90" s="29"/>
      <c r="F90" s="29"/>
    </row>
    <row r="91" spans="1:6" x14ac:dyDescent="0.25">
      <c r="A91" s="9" t="s">
        <v>74</v>
      </c>
      <c r="E91" s="29"/>
      <c r="F91" s="29"/>
    </row>
    <row r="92" spans="1:6" x14ac:dyDescent="0.25">
      <c r="A92" s="5"/>
      <c r="E92" s="29"/>
      <c r="F92" s="29"/>
    </row>
    <row r="93" spans="1:6" x14ac:dyDescent="0.25">
      <c r="A93" s="5" t="s">
        <v>75</v>
      </c>
      <c r="B93" s="3" t="str">
        <f>+B43</f>
        <v>No</v>
      </c>
      <c r="E93" s="29"/>
      <c r="F93" s="29"/>
    </row>
    <row r="94" spans="1:6" x14ac:dyDescent="0.25">
      <c r="A94" s="5"/>
      <c r="E94" s="29"/>
      <c r="F94" s="29"/>
    </row>
    <row r="95" spans="1:6" x14ac:dyDescent="0.25">
      <c r="A95" s="5" t="s">
        <v>76</v>
      </c>
      <c r="B95" s="3" t="str">
        <f>+B22</f>
        <v>Current year</v>
      </c>
      <c r="C95" t="str">
        <f>+C22</f>
        <v>Previous Year</v>
      </c>
      <c r="E95" s="29"/>
      <c r="F95" s="29"/>
    </row>
    <row r="96" spans="1:6" x14ac:dyDescent="0.25">
      <c r="A96" s="5"/>
      <c r="B96" s="3" t="str">
        <f>+B23</f>
        <v>£</v>
      </c>
      <c r="C96" t="str">
        <f>+C23</f>
        <v>£</v>
      </c>
      <c r="E96" s="29"/>
      <c r="F96" s="29"/>
    </row>
    <row r="97" spans="1:6" x14ac:dyDescent="0.25">
      <c r="A97" s="5" t="s">
        <v>37</v>
      </c>
      <c r="B97" s="16">
        <f>+B26</f>
        <v>0</v>
      </c>
      <c r="C97" s="16">
        <f>+C26</f>
        <v>0</v>
      </c>
      <c r="E97" s="29"/>
      <c r="F97" s="29"/>
    </row>
    <row r="98" spans="1:6" x14ac:dyDescent="0.25">
      <c r="A98" s="5" t="s">
        <v>77</v>
      </c>
      <c r="B98" s="17">
        <f>SUM(B30:B31)</f>
        <v>0</v>
      </c>
      <c r="C98" s="17">
        <f>SUM(C30:C31)</f>
        <v>0</v>
      </c>
      <c r="E98" s="29"/>
      <c r="F98" s="29"/>
    </row>
    <row r="99" spans="1:6" x14ac:dyDescent="0.25">
      <c r="A99" s="5"/>
      <c r="E99" s="29"/>
      <c r="F99" s="29"/>
    </row>
    <row r="100" spans="1:6" x14ac:dyDescent="0.25">
      <c r="A100" s="5" t="s">
        <v>78</v>
      </c>
      <c r="B100" s="16" t="e">
        <f>CONCATENATE(+B97/B98,":1")</f>
        <v>#DIV/0!</v>
      </c>
      <c r="C100" s="16" t="e">
        <f>CONCATENATE(+C97/C98,":1")</f>
        <v>#DIV/0!</v>
      </c>
      <c r="E100" s="29"/>
      <c r="F100" s="29"/>
    </row>
    <row r="101" spans="1:6" x14ac:dyDescent="0.25">
      <c r="A101" s="5"/>
      <c r="E101" s="29"/>
      <c r="F101" s="29"/>
    </row>
    <row r="102" spans="1:6" ht="13" x14ac:dyDescent="0.25">
      <c r="A102" s="36" t="s">
        <v>79</v>
      </c>
      <c r="D102" s="14" t="str">
        <f>IF(I26="Yes","YES","NO")</f>
        <v>NO</v>
      </c>
      <c r="E102" s="23"/>
      <c r="F102" s="23"/>
    </row>
    <row r="103" spans="1:6" x14ac:dyDescent="0.25">
      <c r="A103" s="5"/>
      <c r="E103" s="29"/>
      <c r="F103" s="29"/>
    </row>
    <row r="104" spans="1:6" x14ac:dyDescent="0.25">
      <c r="A104" s="5" t="s">
        <v>39</v>
      </c>
      <c r="B104" s="16">
        <f>+B28</f>
        <v>0</v>
      </c>
      <c r="C104" s="16">
        <f>+C28</f>
        <v>0</v>
      </c>
      <c r="E104" s="29"/>
      <c r="F104" s="29"/>
    </row>
    <row r="105" spans="1:6" x14ac:dyDescent="0.25">
      <c r="A105" s="5" t="s">
        <v>38</v>
      </c>
      <c r="B105" s="16">
        <f>+B27</f>
        <v>0</v>
      </c>
      <c r="C105" s="16">
        <f>+C27</f>
        <v>0</v>
      </c>
      <c r="E105" s="29"/>
      <c r="F105" s="29"/>
    </row>
    <row r="106" spans="1:6" x14ac:dyDescent="0.25">
      <c r="A106" s="5"/>
      <c r="E106" s="29"/>
      <c r="F106" s="29"/>
    </row>
    <row r="107" spans="1:6" x14ac:dyDescent="0.25">
      <c r="A107" s="5" t="s">
        <v>80</v>
      </c>
      <c r="B107" s="18" t="str">
        <f>+G28</f>
        <v/>
      </c>
      <c r="C107" s="18" t="str">
        <f>+H28</f>
        <v/>
      </c>
      <c r="E107" s="29"/>
      <c r="F107" s="29"/>
    </row>
    <row r="108" spans="1:6" x14ac:dyDescent="0.25">
      <c r="A108" s="5"/>
      <c r="E108" s="29"/>
      <c r="F108" s="29"/>
    </row>
    <row r="109" spans="1:6" x14ac:dyDescent="0.25">
      <c r="A109" s="5" t="s">
        <v>81</v>
      </c>
      <c r="D109" s="14" t="str">
        <f>IF(I27="Yes","YES","NO")</f>
        <v>NO</v>
      </c>
      <c r="E109" s="23"/>
      <c r="F109" s="23"/>
    </row>
    <row r="110" spans="1:6" x14ac:dyDescent="0.25">
      <c r="A110" s="5"/>
      <c r="E110" s="29"/>
      <c r="F110" s="29"/>
    </row>
    <row r="111" spans="1:6" x14ac:dyDescent="0.25">
      <c r="A111" s="5"/>
      <c r="E111" s="29"/>
      <c r="F111" s="29"/>
    </row>
    <row r="112" spans="1:6" ht="13" x14ac:dyDescent="0.25">
      <c r="A112" s="36" t="s">
        <v>82</v>
      </c>
      <c r="E112" s="29"/>
      <c r="F112" s="29"/>
    </row>
    <row r="113" spans="1:6" ht="13" x14ac:dyDescent="0.25">
      <c r="A113" s="36"/>
      <c r="E113" s="29"/>
      <c r="F113" s="29"/>
    </row>
    <row r="114" spans="1:6" x14ac:dyDescent="0.25">
      <c r="A114" s="5" t="s">
        <v>83</v>
      </c>
      <c r="E114" s="29"/>
      <c r="F114" s="29"/>
    </row>
    <row r="115" spans="1:6" x14ac:dyDescent="0.25">
      <c r="A115" s="37" t="s">
        <v>84</v>
      </c>
      <c r="B115" s="3" t="str">
        <f>IF(B41="a",IF(I34="Yes","Undertaking in distress criteria met","No"),"N/A - not a limited liability undertaking")</f>
        <v>N/A - not a limited liability undertaking</v>
      </c>
      <c r="E115" s="29"/>
      <c r="F115" s="29"/>
    </row>
    <row r="116" spans="1:6" x14ac:dyDescent="0.25">
      <c r="A116" s="37" t="s">
        <v>85</v>
      </c>
      <c r="B116" s="3" t="str">
        <f>IF(B41="b","Include criertia claculation","N/A - not an unlimited liability undertaking")</f>
        <v>N/A - not an unlimited liability undertaking</v>
      </c>
      <c r="E116" s="29"/>
      <c r="F116" s="29"/>
    </row>
    <row r="117" spans="1:6" x14ac:dyDescent="0.25">
      <c r="A117" s="37" t="s">
        <v>86</v>
      </c>
      <c r="B117" s="3" t="str">
        <f>IF(B44="Yes","Undertaking in distress criteria met","No")</f>
        <v>No</v>
      </c>
      <c r="E117" s="29"/>
      <c r="F117" s="29"/>
    </row>
    <row r="118" spans="1:6" x14ac:dyDescent="0.25">
      <c r="A118" s="37" t="s">
        <v>87</v>
      </c>
      <c r="B118" s="3" t="str">
        <f>IF(COUNTIF(B16:B18,"Yes")&gt;0,"Undertaking in distress criteria met","No")</f>
        <v>No</v>
      </c>
      <c r="E118" s="29"/>
      <c r="F118" s="29"/>
    </row>
    <row r="119" spans="1:6" x14ac:dyDescent="0.25">
      <c r="A119" s="37" t="s">
        <v>88</v>
      </c>
      <c r="B119" s="3" t="str">
        <f>IF(B19="Yes","Undertaking in distress criteria met","No")</f>
        <v>No</v>
      </c>
      <c r="E119" s="29"/>
      <c r="F119" s="29"/>
    </row>
    <row r="120" spans="1:6" x14ac:dyDescent="0.25">
      <c r="A120" s="37" t="s">
        <v>89</v>
      </c>
      <c r="B120" s="3" t="str">
        <f>IF(B43="Yes","N/A - SME",IF(I26="Yes","Undertaking in distress criteria met","No"))</f>
        <v>No</v>
      </c>
      <c r="E120" s="29"/>
      <c r="F120" s="29"/>
    </row>
    <row r="121" spans="1:6" x14ac:dyDescent="0.25">
      <c r="A121" s="37" t="s">
        <v>90</v>
      </c>
      <c r="B121" s="3" t="str">
        <f>IF(B43="Yes","N/A - SME",IF(I27="Yes","Undertaking in distress critteria met","No"))</f>
        <v>No</v>
      </c>
      <c r="E121" s="29"/>
      <c r="F121" s="29"/>
    </row>
    <row r="122" spans="1:6" x14ac:dyDescent="0.25">
      <c r="A122" s="37"/>
      <c r="E122" s="29"/>
      <c r="F122" s="29"/>
    </row>
    <row r="123" spans="1:6" x14ac:dyDescent="0.25">
      <c r="A123" s="37"/>
      <c r="E123" s="29"/>
      <c r="F123" s="29"/>
    </row>
    <row r="124" spans="1:6" ht="25.5" customHeight="1" x14ac:dyDescent="0.25">
      <c r="A124" s="38" t="str">
        <f>IF(COUNTIF(B115:B121,"Undertaking in distress criteria met")&gt;0,"This entity falls within the definition of an undertaking in distress","This entity DOES NOT fall within the definition of an undertaking in distress")</f>
        <v>This entity DOES NOT fall within the definition of an undertaking in distress</v>
      </c>
      <c r="B124" s="38"/>
      <c r="E124" s="29"/>
      <c r="F124" s="29"/>
    </row>
  </sheetData>
  <sheetProtection sheet="1" objects="1" scenarios="1"/>
  <mergeCells count="3">
    <mergeCell ref="A124:B124"/>
    <mergeCell ref="B8:D8"/>
    <mergeCell ref="A3:D3"/>
  </mergeCells>
  <conditionalFormatting sqref="D65:F65">
    <cfRule type="notContainsBlanks" dxfId="6" priority="7">
      <formula>LEN(TRIM(D65))&gt;0</formula>
    </cfRule>
  </conditionalFormatting>
  <conditionalFormatting sqref="D74:F74">
    <cfRule type="notContainsBlanks" dxfId="5" priority="6">
      <formula>LEN(TRIM(D74))&gt;0</formula>
    </cfRule>
  </conditionalFormatting>
  <conditionalFormatting sqref="B8:D8">
    <cfRule type="containsBlanks" dxfId="4" priority="5">
      <formula>LEN(TRIM(B8))=0</formula>
    </cfRule>
  </conditionalFormatting>
  <conditionalFormatting sqref="B9:B19">
    <cfRule type="containsText" dxfId="3" priority="4" operator="containsText" text="Please select">
      <formula>NOT(ISERROR(SEARCH("Please select",B9)))</formula>
    </cfRule>
    <cfRule type="containsBlanks" dxfId="2" priority="1">
      <formula>LEN(TRIM(B9))=0</formula>
    </cfRule>
  </conditionalFormatting>
  <conditionalFormatting sqref="B24:C34">
    <cfRule type="containsBlanks" dxfId="1" priority="3">
      <formula>LEN(TRIM(B24))=0</formula>
    </cfRule>
  </conditionalFormatting>
  <conditionalFormatting sqref="B37:C37">
    <cfRule type="containsBlanks" dxfId="0" priority="2">
      <formula>LEN(TRIM(B37))=0</formula>
    </cfRule>
  </conditionalFormatting>
  <pageMargins left="0.70866141732283472" right="0.70866141732283472" top="0.74803149606299213" bottom="0.74803149606299213" header="0.31496062992125984" footer="0.31496062992125984"/>
  <pageSetup paperSize="9" scale="89" orientation="portrait" r:id="rId1"/>
  <rowBreaks count="2" manualBreakCount="2">
    <brk id="38" max="16383" man="1"/>
    <brk id="9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4ED38D8-0A40-4D91-8FA7-8480F3E20694}">
          <x14:formula1>
            <xm:f>Sheet2!$B$2:$B$9</xm:f>
          </x14:formula1>
          <xm:sqref>B9</xm:sqref>
        </x14:dataValidation>
        <x14:dataValidation type="list" allowBlank="1" showInputMessage="1" showErrorMessage="1" xr:uid="{9430F4AE-A500-417B-8A82-B48A1033CCB4}">
          <x14:formula1>
            <xm:f>Sheet2!$D$2:$D$4</xm:f>
          </x14:formula1>
          <xm:sqref>B10</xm:sqref>
        </x14:dataValidation>
        <x14:dataValidation type="list" allowBlank="1" showInputMessage="1" showErrorMessage="1" xr:uid="{8630C3D0-841E-4DDB-A552-200C66A321A0}">
          <x14:formula1>
            <xm:f>Sheet2!$A$2:$A$4</xm:f>
          </x14:formula1>
          <xm:sqref>B11:B21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58CB58330DE6489439988E1A6A5EBB" ma:contentTypeVersion="12" ma:contentTypeDescription="Create a new document." ma:contentTypeScope="" ma:versionID="81511e685a0e121a3ea4d9ca586e8be6">
  <xsd:schema xmlns:xsd="http://www.w3.org/2001/XMLSchema" xmlns:xs="http://www.w3.org/2001/XMLSchema" xmlns:p="http://schemas.microsoft.com/office/2006/metadata/properties" xmlns:ns2="607b35c9-358c-4a12-8b61-a6ae96df6ef5" xmlns:ns3="52d05684-39aa-4c0d-8cff-5e0cc80d847a" targetNamespace="http://schemas.microsoft.com/office/2006/metadata/properties" ma:root="true" ma:fieldsID="990daee0832e016215929bd9e38e51ac" ns2:_="" ns3:_="">
    <xsd:import namespace="607b35c9-358c-4a12-8b61-a6ae96df6ef5"/>
    <xsd:import namespace="52d05684-39aa-4c0d-8cff-5e0cc80d84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7b35c9-358c-4a12-8b61-a6ae96df6e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d05684-39aa-4c0d-8cff-5e0cc80d847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2d05684-39aa-4c0d-8cff-5e0cc80d847a">
      <UserInfo>
        <DisplayName>Steven Wood</DisplayName>
        <AccountId>17</AccountId>
        <AccountType/>
      </UserInfo>
    </SharedWithUsers>
  </documentManagement>
</p:properties>
</file>

<file path=customXml/itemProps1.xml><?xml version="1.0" encoding="utf-8"?>
<ds:datastoreItem xmlns:ds="http://schemas.openxmlformats.org/officeDocument/2006/customXml" ds:itemID="{A72D381F-6790-4FC9-885A-6B3AF33A7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7b35c9-358c-4a12-8b61-a6ae96df6ef5"/>
    <ds:schemaRef ds:uri="52d05684-39aa-4c0d-8cff-5e0cc80d8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508EC3-D9EE-457A-98E2-5033854EB70C}">
  <ds:schemaRefs>
    <ds:schemaRef ds:uri="http://schemas.microsoft.com/sharepoint/v3/contenttype/forms"/>
  </ds:schemaRefs>
</ds:datastoreItem>
</file>

<file path=customXml/itemProps3.xml><?xml version="1.0" encoding="utf-8"?>
<ds:datastoreItem xmlns:ds="http://schemas.openxmlformats.org/officeDocument/2006/customXml" ds:itemID="{8B471418-0420-42A0-A9A5-31800E6F3D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07b35c9-358c-4a12-8b61-a6ae96df6ef5"/>
    <ds:schemaRef ds:uri="52d05684-39aa-4c0d-8cff-5e0cc80d84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Sheet2</vt:lpstr>
      <vt:lpstr>Checklist</vt:lpstr>
      <vt:lpstr>Checklist!Print_Area</vt:lpstr>
      <vt:lpstr>Checklist!Print_Titles</vt:lpstr>
      <vt:lpstr>UndertakingEntityPara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Menzies</dc:creator>
  <cp:keywords/>
  <dc:description/>
  <cp:lastModifiedBy>Adam Crawford</cp:lastModifiedBy>
  <cp:revision/>
  <dcterms:created xsi:type="dcterms:W3CDTF">2020-05-04T16:41:57Z</dcterms:created>
  <dcterms:modified xsi:type="dcterms:W3CDTF">2020-05-13T09:50:17Z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0x010100B358CB58330DE6489439988E1A6A5EBB</vt:lpwstr>
  </property>
</Properties>
</file>